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EA LAVORO\ABBATTIMENTI\2023\"/>
    </mc:Choice>
  </mc:AlternateContent>
  <xr:revisionPtr revIDLastSave="0" documentId="8_{974D6DA2-4B04-47D1-8407-3E630E4D670E}" xr6:coauthVersionLast="47" xr6:coauthVersionMax="47" xr10:uidLastSave="{00000000-0000-0000-0000-000000000000}"/>
  <bookViews>
    <workbookView xWindow="4695" yWindow="690" windowWidth="22185" windowHeight="14640" tabRatio="341" xr2:uid="{00000000-000D-0000-FFFF-FFFF00000000}"/>
  </bookViews>
  <sheets>
    <sheet name="Ungulati lagomorfi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21" l="1"/>
  <c r="G49" i="21" l="1"/>
  <c r="H49" i="21"/>
  <c r="I49" i="21"/>
  <c r="G47" i="21"/>
  <c r="H47" i="21"/>
  <c r="M26" i="21" l="1"/>
  <c r="M27" i="21"/>
  <c r="M28" i="21"/>
  <c r="M24" i="21"/>
  <c r="M25" i="21"/>
  <c r="M14" i="21"/>
  <c r="M15" i="21"/>
  <c r="M16" i="21"/>
  <c r="M17" i="21"/>
  <c r="M18" i="21"/>
  <c r="M19" i="21"/>
  <c r="M13" i="21"/>
  <c r="M8" i="21"/>
  <c r="M4" i="21"/>
  <c r="M5" i="21"/>
  <c r="M9" i="21" s="1"/>
  <c r="M6" i="21"/>
  <c r="M7" i="21"/>
  <c r="H35" i="21" l="1"/>
  <c r="I35" i="21"/>
  <c r="J35" i="21"/>
  <c r="K35" i="21"/>
  <c r="L35" i="21"/>
  <c r="G35" i="21"/>
  <c r="M29" i="21"/>
  <c r="G29" i="21"/>
  <c r="H29" i="21"/>
  <c r="I29" i="21"/>
  <c r="J29" i="21"/>
  <c r="K29" i="21"/>
  <c r="G9" i="21"/>
  <c r="G10" i="21" s="1"/>
  <c r="H9" i="21"/>
  <c r="I9" i="21"/>
  <c r="J9" i="21"/>
  <c r="K9" i="21"/>
  <c r="M20" i="21"/>
  <c r="G20" i="21"/>
  <c r="H20" i="21"/>
  <c r="I20" i="21"/>
  <c r="I21" i="21" s="1"/>
  <c r="J20" i="21"/>
  <c r="K20" i="21"/>
  <c r="K23" i="21" s="1"/>
  <c r="H12" i="21" l="1"/>
  <c r="H10" i="21"/>
  <c r="J33" i="21"/>
  <c r="J23" i="21"/>
  <c r="J21" i="21"/>
  <c r="I23" i="21"/>
  <c r="I33" i="21"/>
  <c r="I34" i="21" s="1"/>
  <c r="M33" i="21"/>
  <c r="M34" i="21" s="1"/>
  <c r="M35" i="21"/>
  <c r="K33" i="21"/>
  <c r="K34" i="21" s="1"/>
  <c r="G33" i="21"/>
  <c r="G34" i="21" s="1"/>
  <c r="G12" i="21"/>
  <c r="J36" i="21"/>
  <c r="J34" i="21"/>
  <c r="H33" i="21"/>
  <c r="H36" i="21" s="1"/>
  <c r="H34" i="21"/>
  <c r="L29" i="21"/>
  <c r="L32" i="21" s="1"/>
  <c r="L20" i="21"/>
  <c r="L9" i="21"/>
  <c r="G36" i="21" l="1"/>
  <c r="I36" i="21"/>
  <c r="M36" i="21"/>
  <c r="K36" i="21"/>
  <c r="L12" i="21"/>
  <c r="L33" i="21"/>
  <c r="L34" i="21" s="1"/>
  <c r="L23" i="21"/>
  <c r="L30" i="21"/>
  <c r="Q29" i="21"/>
  <c r="Q20" i="21"/>
  <c r="Q9" i="21"/>
  <c r="L36" i="21" l="1"/>
  <c r="Q33" i="21"/>
  <c r="C49" i="21" l="1"/>
  <c r="F35" i="21" l="1"/>
  <c r="R29" i="21"/>
  <c r="R9" i="21"/>
  <c r="R20" i="21"/>
  <c r="S9" i="21"/>
  <c r="S20" i="21"/>
  <c r="S29" i="21"/>
  <c r="S35" i="21"/>
  <c r="D29" i="21"/>
  <c r="D32" i="21" s="1"/>
  <c r="C29" i="21"/>
  <c r="C32" i="21" s="1"/>
  <c r="E29" i="21"/>
  <c r="E30" i="21" s="1"/>
  <c r="F29" i="21"/>
  <c r="F30" i="21" s="1"/>
  <c r="N29" i="21"/>
  <c r="O29" i="21"/>
  <c r="P29" i="21"/>
  <c r="D53" i="21"/>
  <c r="C53" i="21"/>
  <c r="D51" i="21"/>
  <c r="C51" i="21"/>
  <c r="C47" i="21"/>
  <c r="E45" i="21"/>
  <c r="D45" i="21"/>
  <c r="C45" i="21"/>
  <c r="E43" i="21"/>
  <c r="D43" i="21"/>
  <c r="C43" i="21"/>
  <c r="C9" i="21"/>
  <c r="C10" i="21" s="1"/>
  <c r="C20" i="21"/>
  <c r="C23" i="21" s="1"/>
  <c r="N9" i="21"/>
  <c r="N20" i="21"/>
  <c r="F9" i="21"/>
  <c r="F12" i="21" s="1"/>
  <c r="F20" i="21"/>
  <c r="F23" i="21" s="1"/>
  <c r="D9" i="21"/>
  <c r="D10" i="21" s="1"/>
  <c r="E9" i="21"/>
  <c r="E10" i="21" s="1"/>
  <c r="O9" i="21"/>
  <c r="P9" i="21"/>
  <c r="D20" i="21"/>
  <c r="D23" i="21" s="1"/>
  <c r="E20" i="21"/>
  <c r="E23" i="21" s="1"/>
  <c r="O20" i="21"/>
  <c r="P20" i="21"/>
  <c r="C35" i="21"/>
  <c r="D35" i="21"/>
  <c r="E35" i="21"/>
  <c r="P35" i="21"/>
  <c r="P30" i="21" l="1"/>
  <c r="R33" i="21"/>
  <c r="F10" i="21"/>
  <c r="F32" i="21"/>
  <c r="P10" i="21"/>
  <c r="F33" i="21"/>
  <c r="F36" i="21" s="1"/>
  <c r="F21" i="21"/>
  <c r="N33" i="21"/>
  <c r="P33" i="21"/>
  <c r="P34" i="21" s="1"/>
  <c r="P21" i="21"/>
  <c r="C12" i="21"/>
  <c r="C30" i="21"/>
  <c r="E32" i="21"/>
  <c r="C21" i="21"/>
  <c r="D21" i="21"/>
  <c r="E33" i="21"/>
  <c r="E34" i="21" s="1"/>
  <c r="O33" i="21"/>
  <c r="E12" i="21"/>
  <c r="D12" i="21"/>
  <c r="E21" i="21"/>
  <c r="D33" i="21"/>
  <c r="D36" i="21" s="1"/>
  <c r="D30" i="21"/>
  <c r="C33" i="21"/>
  <c r="S33" i="21"/>
  <c r="F34" i="21" l="1"/>
  <c r="D34" i="21"/>
  <c r="E36" i="21"/>
  <c r="C36" i="21"/>
  <c r="C34" i="21"/>
</calcChain>
</file>

<file path=xl/sharedStrings.xml><?xml version="1.0" encoding="utf-8"?>
<sst xmlns="http://schemas.openxmlformats.org/spreadsheetml/2006/main" count="87" uniqueCount="60">
  <si>
    <t>TOTALE</t>
  </si>
  <si>
    <t>Aosta</t>
  </si>
  <si>
    <t>Arvier</t>
  </si>
  <si>
    <t>Aymavilles</t>
  </si>
  <si>
    <t>Brusson</t>
  </si>
  <si>
    <t>Châtillon</t>
  </si>
  <si>
    <t>Etroubles</t>
  </si>
  <si>
    <t>Gaby</t>
  </si>
  <si>
    <t>Nus</t>
  </si>
  <si>
    <t>Valpelline</t>
  </si>
  <si>
    <t>Verrès</t>
  </si>
  <si>
    <t>Villeneuve</t>
  </si>
  <si>
    <t>Camoscio</t>
  </si>
  <si>
    <t>Capriolo</t>
  </si>
  <si>
    <t>Lepre e.</t>
  </si>
  <si>
    <t>Coturnice</t>
  </si>
  <si>
    <t>Specie</t>
  </si>
  <si>
    <t>AV</t>
  </si>
  <si>
    <t>MV</t>
  </si>
  <si>
    <t>BV</t>
  </si>
  <si>
    <t>Rimanenza</t>
  </si>
  <si>
    <t>P.S.Didier</t>
  </si>
  <si>
    <t>Antey</t>
  </si>
  <si>
    <t>P.S.Martin</t>
  </si>
  <si>
    <t>Tetti  abbatt.</t>
  </si>
  <si>
    <t>Stazioni Forestali</t>
  </si>
  <si>
    <t>Volpe battuta</t>
  </si>
  <si>
    <t>Volpe alla cerca</t>
  </si>
  <si>
    <t>Sarre (Comune)</t>
  </si>
  <si>
    <t xml:space="preserve">Cervo </t>
  </si>
  <si>
    <t>% prelievo</t>
  </si>
  <si>
    <t>Generale</t>
  </si>
  <si>
    <t>TOTALE gen.</t>
  </si>
  <si>
    <t>Jovençan (Com)</t>
  </si>
  <si>
    <t>Aziende</t>
  </si>
  <si>
    <t xml:space="preserve"> Mont-Blanc</t>
  </si>
  <si>
    <t>%prelievo</t>
  </si>
  <si>
    <t>Tetto abbatt.</t>
  </si>
  <si>
    <t>Becca di Tey</t>
  </si>
  <si>
    <t>Grand Avert</t>
  </si>
  <si>
    <t>Cingh.  metodi selettivi</t>
  </si>
  <si>
    <t>Fontainemore(Com)</t>
  </si>
  <si>
    <t>Cingh. Braccata</t>
  </si>
  <si>
    <t>Cingh. Vagante dal 29/10 al 15/12</t>
  </si>
  <si>
    <t>Cingh.  metodi selettivi dal 4 febbraio 23</t>
  </si>
  <si>
    <t>Lepre V.</t>
  </si>
  <si>
    <t>UFFICIO PER LA FAUNA SELVATICA - STAGIONE VENATORIA 2023/2024</t>
  </si>
  <si>
    <t>Gallo forcello</t>
  </si>
  <si>
    <t>Pernice bianca</t>
  </si>
  <si>
    <t>Cingh. Vagante dal 28/10 al 14/12</t>
  </si>
  <si>
    <t>Cingh. Braccata dal 16/12 al 25/01</t>
  </si>
  <si>
    <t>Lepre v.                        Saint-Rhémy-en-Bosses</t>
  </si>
  <si>
    <t>Lepre variabile      TOTALE</t>
  </si>
  <si>
    <t>Lepre v. Brusson / Ayas / Gressoney-La-Trinité</t>
  </si>
  <si>
    <t>Lepre v.      Valgrisenche / Arvier</t>
  </si>
  <si>
    <t>Lepre v. Valtournenche /  Torgon/Chamois /La Magdeleine</t>
  </si>
  <si>
    <t>Lepre v.   Gressan / Jovençan</t>
  </si>
  <si>
    <t>Lepre v.     Cogne / Aymavilles</t>
  </si>
  <si>
    <t>Cingh.  metodi selettivi dal 1 febbraio 24 al 30 giugno 24</t>
  </si>
  <si>
    <r>
      <t xml:space="preserve">ELABORAZIONE DI MARTEDI 09/07/2024.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</si>
</sst>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58"/>
      <name val="Tahoma"/>
      <family val="2"/>
    </font>
    <font>
      <b/>
      <sz val="9"/>
      <color indexed="63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6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9" fontId="3" fillId="0" borderId="0" xfId="0" applyNumberFormat="1" applyFont="1"/>
    <xf numFmtId="0" fontId="2" fillId="0" borderId="0" xfId="0" applyFont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2" fillId="5" borderId="13" xfId="0" applyFont="1" applyFill="1" applyBorder="1"/>
    <xf numFmtId="0" fontId="6" fillId="5" borderId="14" xfId="0" applyFont="1" applyFill="1" applyBorder="1"/>
    <xf numFmtId="0" fontId="7" fillId="5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 wrapText="1"/>
    </xf>
    <xf numFmtId="0" fontId="8" fillId="7" borderId="20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left"/>
    </xf>
    <xf numFmtId="0" fontId="7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left"/>
    </xf>
    <xf numFmtId="9" fontId="7" fillId="8" borderId="12" xfId="0" applyNumberFormat="1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7" fillId="8" borderId="36" xfId="0" applyFont="1" applyFill="1" applyBorder="1" applyAlignment="1">
      <alignment horizontal="center"/>
    </xf>
    <xf numFmtId="0" fontId="15" fillId="9" borderId="37" xfId="0" applyFont="1" applyFill="1" applyBorder="1"/>
    <xf numFmtId="0" fontId="7" fillId="9" borderId="33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9" fontId="7" fillId="9" borderId="12" xfId="0" applyNumberFormat="1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left"/>
    </xf>
    <xf numFmtId="0" fontId="7" fillId="9" borderId="36" xfId="0" applyFont="1" applyFill="1" applyBorder="1" applyAlignment="1">
      <alignment horizontal="center"/>
    </xf>
    <xf numFmtId="0" fontId="15" fillId="10" borderId="37" xfId="0" applyFont="1" applyFill="1" applyBorder="1"/>
    <xf numFmtId="0" fontId="7" fillId="10" borderId="33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left"/>
    </xf>
    <xf numFmtId="9" fontId="7" fillId="10" borderId="12" xfId="0" applyNumberFormat="1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7" fillId="10" borderId="36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 textRotation="90" wrapText="1"/>
    </xf>
    <xf numFmtId="0" fontId="9" fillId="3" borderId="50" xfId="0" applyFont="1" applyFill="1" applyBorder="1" applyAlignment="1">
      <alignment horizontal="center" wrapText="1"/>
    </xf>
    <xf numFmtId="0" fontId="9" fillId="3" borderId="51" xfId="0" applyFont="1" applyFill="1" applyBorder="1" applyAlignment="1">
      <alignment horizontal="center" wrapText="1"/>
    </xf>
    <xf numFmtId="0" fontId="9" fillId="3" borderId="52" xfId="0" applyFont="1" applyFill="1" applyBorder="1" applyAlignment="1">
      <alignment horizontal="center" wrapText="1"/>
    </xf>
    <xf numFmtId="0" fontId="9" fillId="3" borderId="53" xfId="0" applyFont="1" applyFill="1" applyBorder="1" applyAlignment="1">
      <alignment horizontal="center" wrapText="1"/>
    </xf>
    <xf numFmtId="0" fontId="5" fillId="0" borderId="49" xfId="0" applyFont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 wrapText="1"/>
    </xf>
    <xf numFmtId="0" fontId="9" fillId="7" borderId="52" xfId="0" applyFont="1" applyFill="1" applyBorder="1" applyAlignment="1">
      <alignment horizontal="center" wrapText="1"/>
    </xf>
    <xf numFmtId="0" fontId="5" fillId="7" borderId="49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 wrapText="1"/>
    </xf>
    <xf numFmtId="0" fontId="5" fillId="4" borderId="49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 wrapText="1"/>
    </xf>
    <xf numFmtId="0" fontId="9" fillId="3" borderId="58" xfId="0" applyFont="1" applyFill="1" applyBorder="1" applyAlignment="1">
      <alignment horizontal="center" wrapText="1"/>
    </xf>
    <xf numFmtId="0" fontId="9" fillId="3" borderId="59" xfId="0" applyFont="1" applyFill="1" applyBorder="1" applyAlignment="1">
      <alignment horizontal="center" wrapText="1"/>
    </xf>
    <xf numFmtId="0" fontId="9" fillId="3" borderId="60" xfId="0" applyFont="1" applyFill="1" applyBorder="1" applyAlignment="1">
      <alignment horizontal="center" wrapText="1"/>
    </xf>
    <xf numFmtId="0" fontId="5" fillId="3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9" fillId="7" borderId="60" xfId="0" applyFont="1" applyFill="1" applyBorder="1" applyAlignment="1">
      <alignment horizontal="center" wrapText="1"/>
    </xf>
    <xf numFmtId="0" fontId="9" fillId="7" borderId="59" xfId="0" applyFont="1" applyFill="1" applyBorder="1" applyAlignment="1">
      <alignment horizontal="center" wrapText="1"/>
    </xf>
    <xf numFmtId="0" fontId="5" fillId="7" borderId="56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9" fillId="4" borderId="59" xfId="0" applyFont="1" applyFill="1" applyBorder="1" applyAlignment="1">
      <alignment horizontal="center" wrapText="1"/>
    </xf>
    <xf numFmtId="0" fontId="9" fillId="4" borderId="61" xfId="0" applyFont="1" applyFill="1" applyBorder="1" applyAlignment="1">
      <alignment horizontal="center" wrapText="1"/>
    </xf>
    <xf numFmtId="0" fontId="5" fillId="4" borderId="56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7" fillId="5" borderId="62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 wrapText="1"/>
    </xf>
    <xf numFmtId="0" fontId="9" fillId="4" borderId="38" xfId="0" applyFont="1" applyFill="1" applyBorder="1" applyAlignment="1">
      <alignment horizontal="center" wrapText="1"/>
    </xf>
    <xf numFmtId="0" fontId="3" fillId="0" borderId="65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9" fontId="1" fillId="11" borderId="7" xfId="0" applyNumberFormat="1" applyFont="1" applyFill="1" applyBorder="1" applyAlignment="1">
      <alignment horizontal="center"/>
    </xf>
    <xf numFmtId="9" fontId="5" fillId="11" borderId="1" xfId="0" applyNumberFormat="1" applyFont="1" applyFill="1" applyBorder="1" applyAlignment="1">
      <alignment horizontal="center"/>
    </xf>
    <xf numFmtId="9" fontId="5" fillId="11" borderId="6" xfId="0" applyNumberFormat="1" applyFont="1" applyFill="1" applyBorder="1" applyAlignment="1">
      <alignment horizontal="center"/>
    </xf>
    <xf numFmtId="9" fontId="5" fillId="11" borderId="8" xfId="0" applyNumberFormat="1" applyFont="1" applyFill="1" applyBorder="1" applyAlignment="1">
      <alignment horizontal="center"/>
    </xf>
    <xf numFmtId="9" fontId="1" fillId="11" borderId="6" xfId="0" applyNumberFormat="1" applyFont="1" applyFill="1" applyBorder="1" applyAlignment="1">
      <alignment horizontal="center"/>
    </xf>
    <xf numFmtId="9" fontId="1" fillId="11" borderId="12" xfId="0" applyNumberFormat="1" applyFont="1" applyFill="1" applyBorder="1" applyAlignment="1">
      <alignment horizontal="center"/>
    </xf>
    <xf numFmtId="9" fontId="5" fillId="11" borderId="12" xfId="0" applyNumberFormat="1" applyFont="1" applyFill="1" applyBorder="1" applyAlignment="1">
      <alignment horizontal="center"/>
    </xf>
    <xf numFmtId="9" fontId="5" fillId="11" borderId="59" xfId="0" applyNumberFormat="1" applyFont="1" applyFill="1" applyBorder="1" applyAlignment="1">
      <alignment horizontal="center"/>
    </xf>
    <xf numFmtId="9" fontId="5" fillId="11" borderId="52" xfId="0" applyNumberFormat="1" applyFont="1" applyFill="1" applyBorder="1" applyAlignment="1">
      <alignment horizontal="center"/>
    </xf>
    <xf numFmtId="0" fontId="16" fillId="0" borderId="56" xfId="0" applyFont="1" applyBorder="1" applyAlignment="1">
      <alignment horizontal="center" vertical="center" textRotation="90" wrapText="1"/>
    </xf>
    <xf numFmtId="164" fontId="3" fillId="0" borderId="0" xfId="0" applyNumberFormat="1" applyFont="1"/>
    <xf numFmtId="165" fontId="3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0" fontId="5" fillId="3" borderId="62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 wrapText="1"/>
    </xf>
    <xf numFmtId="0" fontId="9" fillId="4" borderId="62" xfId="0" applyFont="1" applyFill="1" applyBorder="1" applyAlignment="1">
      <alignment horizontal="center" wrapText="1"/>
    </xf>
    <xf numFmtId="0" fontId="5" fillId="5" borderId="3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9" fontId="5" fillId="11" borderId="0" xfId="0" applyNumberFormat="1" applyFont="1" applyFill="1" applyAlignment="1">
      <alignment horizontal="center"/>
    </xf>
    <xf numFmtId="0" fontId="7" fillId="5" borderId="69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textRotation="180"/>
    </xf>
    <xf numFmtId="0" fontId="11" fillId="6" borderId="45" xfId="0" applyFont="1" applyFill="1" applyBorder="1" applyAlignment="1">
      <alignment textRotation="180"/>
    </xf>
    <xf numFmtId="0" fontId="11" fillId="6" borderId="41" xfId="0" applyFont="1" applyFill="1" applyBorder="1" applyAlignment="1">
      <alignment textRotation="180"/>
    </xf>
    <xf numFmtId="0" fontId="11" fillId="8" borderId="46" xfId="0" applyFont="1" applyFill="1" applyBorder="1" applyAlignment="1">
      <alignment horizontal="center" vertical="center" textRotation="180"/>
    </xf>
    <xf numFmtId="0" fontId="11" fillId="8" borderId="47" xfId="0" applyFont="1" applyFill="1" applyBorder="1" applyAlignment="1">
      <alignment horizontal="center" vertical="center" textRotation="180"/>
    </xf>
    <xf numFmtId="0" fontId="0" fillId="0" borderId="47" xfId="0" applyBorder="1" applyAlignment="1">
      <alignment horizontal="center" vertical="center" textRotation="180"/>
    </xf>
    <xf numFmtId="0" fontId="0" fillId="0" borderId="48" xfId="0" applyBorder="1" applyAlignment="1">
      <alignment horizontal="center" vertical="center" textRotation="18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1">
    <cellStyle name="Normale" xfId="0" builtinId="0"/>
  </cellStyles>
  <dxfs count="10"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66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66"/>
      <color rgb="FFCC00CC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A13" workbookViewId="0">
      <selection activeCell="V7" sqref="V7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6" width="6" style="1" customWidth="1"/>
    <col min="7" max="10" width="7.28515625" style="1" customWidth="1"/>
    <col min="11" max="11" width="9.85546875" style="1" customWidth="1"/>
    <col min="12" max="12" width="9.28515625" style="1" customWidth="1"/>
    <col min="13" max="13" width="7.28515625" style="1" customWidth="1"/>
    <col min="14" max="15" width="6.28515625" style="1" customWidth="1"/>
    <col min="16" max="19" width="7" style="1" customWidth="1"/>
    <col min="20" max="16384" width="11.42578125" style="1"/>
  </cols>
  <sheetData>
    <row r="1" spans="1:19" ht="17.25" customHeight="1" thickBot="1" x14ac:dyDescent="0.25">
      <c r="A1" s="181" t="s">
        <v>46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</row>
    <row r="2" spans="1:19" ht="12.75" customHeight="1" thickBot="1" x14ac:dyDescent="0.25">
      <c r="A2" s="170" t="s">
        <v>25</v>
      </c>
      <c r="B2" s="171"/>
      <c r="C2" s="181" t="s">
        <v>16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</row>
    <row r="3" spans="1:19" ht="78.75" customHeight="1" thickBot="1" x14ac:dyDescent="0.25">
      <c r="A3" s="172"/>
      <c r="B3" s="173"/>
      <c r="C3" s="5" t="s">
        <v>12</v>
      </c>
      <c r="D3" s="6" t="s">
        <v>13</v>
      </c>
      <c r="E3" s="7" t="s">
        <v>29</v>
      </c>
      <c r="F3" s="8" t="s">
        <v>14</v>
      </c>
      <c r="G3" s="8" t="s">
        <v>54</v>
      </c>
      <c r="H3" s="8" t="s">
        <v>57</v>
      </c>
      <c r="I3" s="8" t="s">
        <v>56</v>
      </c>
      <c r="J3" s="8" t="s">
        <v>51</v>
      </c>
      <c r="K3" s="8" t="s">
        <v>55</v>
      </c>
      <c r="L3" s="8" t="s">
        <v>53</v>
      </c>
      <c r="M3" s="9" t="s">
        <v>52</v>
      </c>
      <c r="N3" s="8" t="s">
        <v>27</v>
      </c>
      <c r="O3" s="8" t="s">
        <v>26</v>
      </c>
      <c r="P3" s="9" t="s">
        <v>40</v>
      </c>
      <c r="Q3" s="9" t="s">
        <v>58</v>
      </c>
      <c r="R3" s="157" t="s">
        <v>49</v>
      </c>
      <c r="S3" s="104" t="s">
        <v>50</v>
      </c>
    </row>
    <row r="4" spans="1:19" ht="12.75" customHeight="1" x14ac:dyDescent="0.2">
      <c r="A4" s="190" t="s">
        <v>17</v>
      </c>
      <c r="B4" s="26" t="s">
        <v>21</v>
      </c>
      <c r="C4" s="27">
        <v>144</v>
      </c>
      <c r="D4" s="28">
        <v>36</v>
      </c>
      <c r="E4" s="28">
        <v>69</v>
      </c>
      <c r="F4" s="160">
        <v>6</v>
      </c>
      <c r="G4" s="160"/>
      <c r="H4" s="160"/>
      <c r="I4" s="160"/>
      <c r="J4" s="160"/>
      <c r="K4" s="160"/>
      <c r="L4" s="160"/>
      <c r="M4" s="126">
        <f t="shared" ref="M4:M8" si="0">SUM(G4:L4)</f>
        <v>0</v>
      </c>
      <c r="N4" s="29"/>
      <c r="O4" s="29"/>
      <c r="P4" s="30">
        <v>2</v>
      </c>
      <c r="Q4" s="123">
        <v>4</v>
      </c>
      <c r="R4" s="123">
        <v>5</v>
      </c>
      <c r="S4" s="105">
        <v>3</v>
      </c>
    </row>
    <row r="5" spans="1:19" ht="12.75" customHeight="1" x14ac:dyDescent="0.2">
      <c r="A5" s="191"/>
      <c r="B5" s="31" t="s">
        <v>2</v>
      </c>
      <c r="C5" s="32">
        <v>46</v>
      </c>
      <c r="D5" s="33">
        <v>17</v>
      </c>
      <c r="E5" s="33">
        <v>60</v>
      </c>
      <c r="F5" s="125">
        <v>3</v>
      </c>
      <c r="G5" s="125"/>
      <c r="H5" s="125"/>
      <c r="I5" s="125"/>
      <c r="J5" s="125"/>
      <c r="K5" s="125"/>
      <c r="L5" s="125"/>
      <c r="M5" s="126">
        <f t="shared" si="0"/>
        <v>0</v>
      </c>
      <c r="N5" s="34"/>
      <c r="O5" s="34"/>
      <c r="P5" s="34">
        <v>2</v>
      </c>
      <c r="Q5" s="124">
        <v>5</v>
      </c>
      <c r="R5" s="124">
        <v>5</v>
      </c>
      <c r="S5" s="106">
        <v>4</v>
      </c>
    </row>
    <row r="6" spans="1:19" ht="12.75" customHeight="1" x14ac:dyDescent="0.2">
      <c r="A6" s="191"/>
      <c r="B6" s="31" t="s">
        <v>11</v>
      </c>
      <c r="C6" s="32">
        <v>23</v>
      </c>
      <c r="D6" s="33">
        <v>30</v>
      </c>
      <c r="E6" s="33">
        <v>10</v>
      </c>
      <c r="F6" s="125">
        <v>1</v>
      </c>
      <c r="G6" s="125"/>
      <c r="H6" s="125"/>
      <c r="I6" s="125"/>
      <c r="J6" s="125"/>
      <c r="K6" s="125"/>
      <c r="L6" s="125"/>
      <c r="M6" s="126">
        <f t="shared" si="0"/>
        <v>0</v>
      </c>
      <c r="N6" s="34">
        <v>2</v>
      </c>
      <c r="O6" s="34">
        <v>4</v>
      </c>
      <c r="P6" s="34">
        <v>1</v>
      </c>
      <c r="Q6" s="125">
        <v>0</v>
      </c>
      <c r="R6" s="125">
        <v>4</v>
      </c>
      <c r="S6" s="107">
        <v>1</v>
      </c>
    </row>
    <row r="7" spans="1:19" ht="12.75" customHeight="1" x14ac:dyDescent="0.2">
      <c r="A7" s="191"/>
      <c r="B7" s="31" t="s">
        <v>3</v>
      </c>
      <c r="C7" s="32">
        <v>50</v>
      </c>
      <c r="D7" s="35">
        <v>4</v>
      </c>
      <c r="E7" s="35">
        <v>10</v>
      </c>
      <c r="F7" s="126">
        <v>10</v>
      </c>
      <c r="G7" s="126"/>
      <c r="H7" s="126">
        <v>1</v>
      </c>
      <c r="I7" s="126"/>
      <c r="J7" s="126"/>
      <c r="K7" s="126"/>
      <c r="L7" s="126"/>
      <c r="M7" s="126">
        <f>SUM(G7:L7)</f>
        <v>1</v>
      </c>
      <c r="N7" s="36"/>
      <c r="O7" s="34"/>
      <c r="P7" s="34">
        <v>1</v>
      </c>
      <c r="Q7" s="126">
        <v>2</v>
      </c>
      <c r="R7" s="126">
        <v>3</v>
      </c>
      <c r="S7" s="108"/>
    </row>
    <row r="8" spans="1:19" ht="12.75" customHeight="1" thickBot="1" x14ac:dyDescent="0.25">
      <c r="A8" s="191"/>
      <c r="B8" s="37" t="s">
        <v>28</v>
      </c>
      <c r="C8" s="38">
        <v>6</v>
      </c>
      <c r="D8" s="77">
        <v>13</v>
      </c>
      <c r="E8" s="39">
        <v>4</v>
      </c>
      <c r="F8" s="161">
        <v>2</v>
      </c>
      <c r="G8" s="161"/>
      <c r="H8" s="161"/>
      <c r="I8" s="161"/>
      <c r="J8" s="161"/>
      <c r="K8" s="161"/>
      <c r="L8" s="161"/>
      <c r="M8" s="126">
        <f t="shared" si="0"/>
        <v>0</v>
      </c>
      <c r="N8" s="40"/>
      <c r="O8" s="36"/>
      <c r="P8" s="40"/>
      <c r="Q8" s="127">
        <v>1</v>
      </c>
      <c r="R8" s="127">
        <v>4</v>
      </c>
      <c r="S8" s="108">
        <v>4</v>
      </c>
    </row>
    <row r="9" spans="1:19" ht="12.75" customHeight="1" thickBot="1" x14ac:dyDescent="0.25">
      <c r="A9" s="191"/>
      <c r="B9" s="19" t="s">
        <v>0</v>
      </c>
      <c r="C9" s="3">
        <f t="shared" ref="C9:S9" si="1">SUM(C4:C8)</f>
        <v>269</v>
      </c>
      <c r="D9" s="4">
        <f t="shared" si="1"/>
        <v>100</v>
      </c>
      <c r="E9" s="4">
        <f t="shared" si="1"/>
        <v>153</v>
      </c>
      <c r="F9" s="128">
        <f t="shared" si="1"/>
        <v>22</v>
      </c>
      <c r="G9" s="128">
        <f t="shared" si="1"/>
        <v>0</v>
      </c>
      <c r="H9" s="128">
        <f t="shared" si="1"/>
        <v>1</v>
      </c>
      <c r="I9" s="128">
        <f t="shared" si="1"/>
        <v>0</v>
      </c>
      <c r="J9" s="128">
        <f t="shared" si="1"/>
        <v>0</v>
      </c>
      <c r="K9" s="128">
        <f t="shared" si="1"/>
        <v>0</v>
      </c>
      <c r="L9" s="128">
        <f t="shared" si="1"/>
        <v>0</v>
      </c>
      <c r="M9" s="128">
        <f t="shared" si="1"/>
        <v>1</v>
      </c>
      <c r="N9" s="4">
        <f t="shared" si="1"/>
        <v>2</v>
      </c>
      <c r="O9" s="4">
        <f t="shared" si="1"/>
        <v>4</v>
      </c>
      <c r="P9" s="4">
        <f t="shared" si="1"/>
        <v>6</v>
      </c>
      <c r="Q9" s="4">
        <f t="shared" si="1"/>
        <v>12</v>
      </c>
      <c r="R9" s="128">
        <f>SUM(R4:R8)</f>
        <v>21</v>
      </c>
      <c r="S9" s="109">
        <f t="shared" si="1"/>
        <v>12</v>
      </c>
    </row>
    <row r="10" spans="1:19" s="10" customFormat="1" ht="12.75" customHeight="1" thickBot="1" x14ac:dyDescent="0.3">
      <c r="A10" s="191"/>
      <c r="B10" s="152" t="s">
        <v>30</v>
      </c>
      <c r="C10" s="149">
        <f t="shared" ref="C10:H10" si="2">C9/C11</f>
        <v>0.77521613832853031</v>
      </c>
      <c r="D10" s="149">
        <f t="shared" si="2"/>
        <v>0.72463768115942029</v>
      </c>
      <c r="E10" s="149">
        <f t="shared" si="2"/>
        <v>0.69230769230769229</v>
      </c>
      <c r="F10" s="150">
        <f t="shared" si="2"/>
        <v>1.2222222222222223</v>
      </c>
      <c r="G10" s="150">
        <f t="shared" si="2"/>
        <v>0</v>
      </c>
      <c r="H10" s="150">
        <f t="shared" si="2"/>
        <v>1</v>
      </c>
      <c r="I10" s="150"/>
      <c r="J10" s="150"/>
      <c r="K10" s="150"/>
      <c r="L10" s="150"/>
      <c r="M10" s="150"/>
      <c r="N10" s="149"/>
      <c r="O10" s="149"/>
      <c r="P10" s="150" t="e">
        <f>(P9)/P11</f>
        <v>#DIV/0!</v>
      </c>
      <c r="Q10" s="150"/>
      <c r="R10" s="151"/>
      <c r="S10" s="151"/>
    </row>
    <row r="11" spans="1:19" ht="12.75" customHeight="1" thickBot="1" x14ac:dyDescent="0.25">
      <c r="A11" s="191"/>
      <c r="B11" s="41" t="s">
        <v>24</v>
      </c>
      <c r="C11" s="42">
        <v>347</v>
      </c>
      <c r="D11" s="12">
        <v>138</v>
      </c>
      <c r="E11" s="12">
        <v>221</v>
      </c>
      <c r="F11" s="129">
        <v>18</v>
      </c>
      <c r="G11" s="129">
        <v>1</v>
      </c>
      <c r="H11" s="129">
        <v>1</v>
      </c>
      <c r="I11" s="129"/>
      <c r="J11" s="129"/>
      <c r="K11" s="129"/>
      <c r="L11" s="129"/>
      <c r="M11" s="129"/>
      <c r="N11" s="12"/>
      <c r="O11" s="12"/>
      <c r="P11" s="129"/>
      <c r="Q11" s="129"/>
      <c r="R11" s="110"/>
      <c r="S11" s="110"/>
    </row>
    <row r="12" spans="1:19" ht="12.75" customHeight="1" thickBot="1" x14ac:dyDescent="0.25">
      <c r="A12" s="189"/>
      <c r="B12" s="14" t="s">
        <v>20</v>
      </c>
      <c r="C12" s="16">
        <f t="shared" ref="C12:L12" si="3">C11-C9</f>
        <v>78</v>
      </c>
      <c r="D12" s="16">
        <f t="shared" si="3"/>
        <v>38</v>
      </c>
      <c r="E12" s="16">
        <f t="shared" si="3"/>
        <v>68</v>
      </c>
      <c r="F12" s="16">
        <f t="shared" si="3"/>
        <v>-4</v>
      </c>
      <c r="G12" s="16">
        <f t="shared" si="3"/>
        <v>1</v>
      </c>
      <c r="H12" s="16">
        <f t="shared" si="3"/>
        <v>0</v>
      </c>
      <c r="I12" s="16"/>
      <c r="J12" s="16"/>
      <c r="K12" s="16"/>
      <c r="L12" s="16">
        <f t="shared" si="3"/>
        <v>0</v>
      </c>
      <c r="M12" s="16"/>
      <c r="N12" s="16"/>
      <c r="O12" s="16"/>
      <c r="P12" s="16"/>
      <c r="Q12" s="16"/>
      <c r="R12" s="111"/>
      <c r="S12" s="111"/>
    </row>
    <row r="13" spans="1:19" ht="12.75" customHeight="1" x14ac:dyDescent="0.2">
      <c r="A13" s="187" t="s">
        <v>18</v>
      </c>
      <c r="B13" s="43" t="s">
        <v>1</v>
      </c>
      <c r="C13" s="45">
        <v>7</v>
      </c>
      <c r="D13" s="45">
        <v>11</v>
      </c>
      <c r="E13" s="45">
        <v>3</v>
      </c>
      <c r="F13" s="130">
        <v>7</v>
      </c>
      <c r="G13" s="130"/>
      <c r="H13" s="130"/>
      <c r="I13" s="130">
        <v>1</v>
      </c>
      <c r="J13" s="130"/>
      <c r="K13" s="130"/>
      <c r="L13" s="130"/>
      <c r="M13" s="130">
        <f>SUM(G13:L13)</f>
        <v>1</v>
      </c>
      <c r="N13" s="46"/>
      <c r="O13" s="47">
        <v>5</v>
      </c>
      <c r="P13" s="46">
        <v>3</v>
      </c>
      <c r="Q13" s="130">
        <v>1</v>
      </c>
      <c r="R13" s="130">
        <v>2</v>
      </c>
      <c r="S13" s="112"/>
    </row>
    <row r="14" spans="1:19" ht="12.75" customHeight="1" x14ac:dyDescent="0.2">
      <c r="A14" s="188"/>
      <c r="B14" s="76" t="s">
        <v>33</v>
      </c>
      <c r="C14" s="44"/>
      <c r="D14" s="45"/>
      <c r="E14" s="45"/>
      <c r="F14" s="130"/>
      <c r="G14" s="130"/>
      <c r="H14" s="130"/>
      <c r="I14" s="130"/>
      <c r="J14" s="130"/>
      <c r="K14" s="130"/>
      <c r="L14" s="130"/>
      <c r="M14" s="130">
        <f t="shared" ref="M14:M19" si="4">SUM(G14:L14)</f>
        <v>0</v>
      </c>
      <c r="N14" s="46"/>
      <c r="O14" s="47"/>
      <c r="P14" s="46"/>
      <c r="Q14" s="130">
        <v>0</v>
      </c>
      <c r="R14" s="130"/>
      <c r="S14" s="112"/>
    </row>
    <row r="15" spans="1:19" ht="12.75" customHeight="1" x14ac:dyDescent="0.2">
      <c r="A15" s="188"/>
      <c r="B15" s="48" t="s">
        <v>6</v>
      </c>
      <c r="C15" s="49">
        <v>16</v>
      </c>
      <c r="D15" s="50">
        <v>20</v>
      </c>
      <c r="E15" s="50">
        <v>103</v>
      </c>
      <c r="F15" s="131">
        <v>8</v>
      </c>
      <c r="G15" s="131"/>
      <c r="H15" s="131"/>
      <c r="I15" s="131"/>
      <c r="J15" s="131">
        <v>1</v>
      </c>
      <c r="K15" s="131"/>
      <c r="L15" s="131"/>
      <c r="M15" s="130">
        <f t="shared" si="4"/>
        <v>1</v>
      </c>
      <c r="N15" s="51"/>
      <c r="O15" s="52"/>
      <c r="P15" s="51">
        <v>8</v>
      </c>
      <c r="Q15" s="131">
        <v>3</v>
      </c>
      <c r="R15" s="131">
        <v>5</v>
      </c>
      <c r="S15" s="113"/>
    </row>
    <row r="16" spans="1:19" ht="12.75" customHeight="1" x14ac:dyDescent="0.2">
      <c r="A16" s="188"/>
      <c r="B16" s="48" t="s">
        <v>9</v>
      </c>
      <c r="C16" s="49">
        <v>51</v>
      </c>
      <c r="D16" s="50">
        <v>11</v>
      </c>
      <c r="E16" s="50">
        <v>57</v>
      </c>
      <c r="F16" s="131">
        <v>4</v>
      </c>
      <c r="G16" s="131"/>
      <c r="H16" s="131"/>
      <c r="I16" s="131"/>
      <c r="J16" s="131"/>
      <c r="K16" s="131"/>
      <c r="L16" s="131"/>
      <c r="M16" s="130">
        <f t="shared" si="4"/>
        <v>0</v>
      </c>
      <c r="N16" s="51"/>
      <c r="O16" s="52"/>
      <c r="P16" s="51">
        <v>1</v>
      </c>
      <c r="Q16" s="131">
        <v>9</v>
      </c>
      <c r="R16" s="131">
        <v>2</v>
      </c>
      <c r="S16" s="113"/>
    </row>
    <row r="17" spans="1:19" ht="12.75" customHeight="1" x14ac:dyDescent="0.2">
      <c r="A17" s="188"/>
      <c r="B17" s="48" t="s">
        <v>8</v>
      </c>
      <c r="C17" s="49">
        <v>57</v>
      </c>
      <c r="D17" s="50">
        <v>26</v>
      </c>
      <c r="E17" s="50">
        <v>19</v>
      </c>
      <c r="F17" s="131">
        <v>19</v>
      </c>
      <c r="G17" s="131"/>
      <c r="H17" s="131"/>
      <c r="I17" s="131"/>
      <c r="J17" s="131"/>
      <c r="K17" s="131"/>
      <c r="L17" s="131"/>
      <c r="M17" s="130">
        <f t="shared" si="4"/>
        <v>0</v>
      </c>
      <c r="N17" s="51"/>
      <c r="O17" s="52">
        <v>4</v>
      </c>
      <c r="P17" s="51">
        <v>3</v>
      </c>
      <c r="Q17" s="131">
        <v>3</v>
      </c>
      <c r="R17" s="131">
        <v>6</v>
      </c>
      <c r="S17" s="113">
        <v>11</v>
      </c>
    </row>
    <row r="18" spans="1:19" ht="12.75" customHeight="1" x14ac:dyDescent="0.2">
      <c r="A18" s="188"/>
      <c r="B18" s="48" t="s">
        <v>5</v>
      </c>
      <c r="C18" s="49">
        <v>31</v>
      </c>
      <c r="D18" s="50">
        <v>50</v>
      </c>
      <c r="E18" s="50">
        <v>28</v>
      </c>
      <c r="F18" s="131">
        <v>12</v>
      </c>
      <c r="G18" s="131"/>
      <c r="H18" s="131"/>
      <c r="I18" s="131"/>
      <c r="J18" s="131"/>
      <c r="K18" s="131"/>
      <c r="L18" s="131"/>
      <c r="M18" s="130">
        <f t="shared" si="4"/>
        <v>0</v>
      </c>
      <c r="N18" s="51">
        <v>1</v>
      </c>
      <c r="O18" s="52"/>
      <c r="P18" s="51">
        <v>7</v>
      </c>
      <c r="Q18" s="131">
        <v>10</v>
      </c>
      <c r="R18" s="131">
        <v>9</v>
      </c>
      <c r="S18" s="113">
        <v>33</v>
      </c>
    </row>
    <row r="19" spans="1:19" ht="12.75" customHeight="1" thickBot="1" x14ac:dyDescent="0.25">
      <c r="A19" s="188"/>
      <c r="B19" s="53" t="s">
        <v>22</v>
      </c>
      <c r="C19" s="49">
        <v>65</v>
      </c>
      <c r="D19" s="50">
        <v>19</v>
      </c>
      <c r="E19" s="50">
        <v>13</v>
      </c>
      <c r="F19" s="131">
        <v>4</v>
      </c>
      <c r="G19" s="131"/>
      <c r="H19" s="131"/>
      <c r="I19" s="131"/>
      <c r="J19" s="131"/>
      <c r="K19" s="131"/>
      <c r="L19" s="131"/>
      <c r="M19" s="130">
        <f t="shared" si="4"/>
        <v>0</v>
      </c>
      <c r="N19" s="51"/>
      <c r="O19" s="52"/>
      <c r="P19" s="51"/>
      <c r="Q19" s="131">
        <v>1</v>
      </c>
      <c r="R19" s="131">
        <v>1</v>
      </c>
      <c r="S19" s="113">
        <v>14</v>
      </c>
    </row>
    <row r="20" spans="1:19" ht="12.75" customHeight="1" thickBot="1" x14ac:dyDescent="0.25">
      <c r="A20" s="188"/>
      <c r="B20" s="20" t="s">
        <v>0</v>
      </c>
      <c r="C20" s="3">
        <f t="shared" ref="C20:S20" si="5">SUM(C13:C19)</f>
        <v>227</v>
      </c>
      <c r="D20" s="4">
        <f t="shared" si="5"/>
        <v>137</v>
      </c>
      <c r="E20" s="4">
        <f t="shared" si="5"/>
        <v>223</v>
      </c>
      <c r="F20" s="128">
        <f t="shared" si="5"/>
        <v>54</v>
      </c>
      <c r="G20" s="128">
        <f t="shared" si="5"/>
        <v>0</v>
      </c>
      <c r="H20" s="128">
        <f t="shared" si="5"/>
        <v>0</v>
      </c>
      <c r="I20" s="128">
        <f t="shared" si="5"/>
        <v>1</v>
      </c>
      <c r="J20" s="128">
        <f t="shared" si="5"/>
        <v>1</v>
      </c>
      <c r="K20" s="128">
        <f t="shared" si="5"/>
        <v>0</v>
      </c>
      <c r="L20" s="128">
        <f t="shared" si="5"/>
        <v>0</v>
      </c>
      <c r="M20" s="128">
        <f t="shared" si="5"/>
        <v>2</v>
      </c>
      <c r="N20" s="4">
        <f t="shared" si="5"/>
        <v>1</v>
      </c>
      <c r="O20" s="4">
        <f t="shared" si="5"/>
        <v>9</v>
      </c>
      <c r="P20" s="4">
        <f t="shared" si="5"/>
        <v>22</v>
      </c>
      <c r="Q20" s="4">
        <f t="shared" si="5"/>
        <v>27</v>
      </c>
      <c r="R20" s="128">
        <f>SUM(R13:R19)</f>
        <v>25</v>
      </c>
      <c r="S20" s="109">
        <f t="shared" si="5"/>
        <v>58</v>
      </c>
    </row>
    <row r="21" spans="1:19" s="10" customFormat="1" ht="12.75" customHeight="1" thickBot="1" x14ac:dyDescent="0.3">
      <c r="A21" s="188"/>
      <c r="B21" s="148" t="s">
        <v>30</v>
      </c>
      <c r="C21" s="149">
        <f>C20/C22</f>
        <v>0.72523961661341851</v>
      </c>
      <c r="D21" s="149">
        <f>D20/D22</f>
        <v>0.74456521739130432</v>
      </c>
      <c r="E21" s="149">
        <f>E20/E22</f>
        <v>0.60928961748633881</v>
      </c>
      <c r="F21" s="150">
        <f>F20/F22</f>
        <v>0.70129870129870131</v>
      </c>
      <c r="G21" s="150"/>
      <c r="H21" s="150"/>
      <c r="I21" s="150">
        <f t="shared" ref="I21:J21" si="6">I20/I22</f>
        <v>0.5</v>
      </c>
      <c r="J21" s="150">
        <f t="shared" si="6"/>
        <v>1</v>
      </c>
      <c r="K21" s="150"/>
      <c r="L21" s="150"/>
      <c r="M21" s="150"/>
      <c r="N21" s="149"/>
      <c r="O21" s="149"/>
      <c r="P21" s="150" t="e">
        <f>(P20)/P22</f>
        <v>#DIV/0!</v>
      </c>
      <c r="Q21" s="150"/>
      <c r="R21" s="151"/>
      <c r="S21" s="151"/>
    </row>
    <row r="22" spans="1:19" ht="12.75" customHeight="1" thickBot="1" x14ac:dyDescent="0.25">
      <c r="A22" s="188"/>
      <c r="B22" s="54" t="s">
        <v>24</v>
      </c>
      <c r="C22" s="55">
        <v>313</v>
      </c>
      <c r="D22" s="56">
        <v>184</v>
      </c>
      <c r="E22" s="56">
        <v>366</v>
      </c>
      <c r="F22" s="132">
        <v>77</v>
      </c>
      <c r="G22" s="132"/>
      <c r="H22" s="132"/>
      <c r="I22" s="132">
        <v>2</v>
      </c>
      <c r="J22" s="132">
        <v>1</v>
      </c>
      <c r="K22" s="132"/>
      <c r="L22" s="132"/>
      <c r="M22" s="132"/>
      <c r="N22" s="56"/>
      <c r="O22" s="56"/>
      <c r="P22" s="132"/>
      <c r="Q22" s="132"/>
      <c r="R22" s="114"/>
      <c r="S22" s="114"/>
    </row>
    <row r="23" spans="1:19" ht="12.75" customHeight="1" thickBot="1" x14ac:dyDescent="0.25">
      <c r="A23" s="189"/>
      <c r="B23" s="15" t="s">
        <v>20</v>
      </c>
      <c r="C23" s="16">
        <f>C22-C20</f>
        <v>86</v>
      </c>
      <c r="D23" s="17">
        <f>D22-D20</f>
        <v>47</v>
      </c>
      <c r="E23" s="18">
        <f>E22-E20</f>
        <v>143</v>
      </c>
      <c r="F23" s="17">
        <f>F22-F20</f>
        <v>23</v>
      </c>
      <c r="G23" s="17"/>
      <c r="H23" s="17"/>
      <c r="I23" s="17">
        <f t="shared" ref="I23:K23" si="7">I22-I20</f>
        <v>1</v>
      </c>
      <c r="J23" s="17">
        <f t="shared" si="7"/>
        <v>0</v>
      </c>
      <c r="K23" s="17">
        <f t="shared" si="7"/>
        <v>0</v>
      </c>
      <c r="L23" s="17">
        <f>L22-L20</f>
        <v>0</v>
      </c>
      <c r="M23" s="17"/>
      <c r="N23" s="17"/>
      <c r="O23" s="17"/>
      <c r="P23" s="133"/>
      <c r="Q23" s="133"/>
      <c r="R23" s="115"/>
      <c r="S23" s="115"/>
    </row>
    <row r="24" spans="1:19" ht="12.75" customHeight="1" x14ac:dyDescent="0.2">
      <c r="A24" s="184" t="s">
        <v>19</v>
      </c>
      <c r="B24" s="57" t="s">
        <v>10</v>
      </c>
      <c r="C24" s="58">
        <v>33</v>
      </c>
      <c r="D24" s="59">
        <v>12</v>
      </c>
      <c r="E24" s="60">
        <v>32</v>
      </c>
      <c r="F24" s="162">
        <v>4</v>
      </c>
      <c r="G24" s="134"/>
      <c r="H24" s="134"/>
      <c r="I24" s="134"/>
      <c r="J24" s="134"/>
      <c r="K24" s="134"/>
      <c r="L24" s="134"/>
      <c r="M24" s="135">
        <f>SUM(G24:L24)</f>
        <v>0</v>
      </c>
      <c r="N24" s="62"/>
      <c r="O24" s="62"/>
      <c r="P24" s="61">
        <v>3</v>
      </c>
      <c r="Q24" s="134">
        <v>1</v>
      </c>
      <c r="R24" s="134">
        <v>1</v>
      </c>
      <c r="S24" s="116">
        <v>10</v>
      </c>
    </row>
    <row r="25" spans="1:19" ht="12.75" customHeight="1" x14ac:dyDescent="0.2">
      <c r="A25" s="185"/>
      <c r="B25" s="63" t="s">
        <v>4</v>
      </c>
      <c r="C25" s="64">
        <v>55</v>
      </c>
      <c r="D25" s="60">
        <v>47</v>
      </c>
      <c r="E25" s="60">
        <v>41</v>
      </c>
      <c r="F25" s="135">
        <v>16</v>
      </c>
      <c r="G25" s="135"/>
      <c r="H25" s="135"/>
      <c r="I25" s="135"/>
      <c r="J25" s="135"/>
      <c r="K25" s="135"/>
      <c r="L25" s="135">
        <v>1</v>
      </c>
      <c r="M25" s="135">
        <f>SUM(G25:L25)</f>
        <v>1</v>
      </c>
      <c r="N25" s="65"/>
      <c r="O25" s="65"/>
      <c r="P25" s="65"/>
      <c r="Q25" s="135">
        <v>0</v>
      </c>
      <c r="R25" s="135"/>
      <c r="S25" s="117">
        <v>5</v>
      </c>
    </row>
    <row r="26" spans="1:19" ht="12.75" customHeight="1" x14ac:dyDescent="0.2">
      <c r="A26" s="185"/>
      <c r="B26" s="63" t="s">
        <v>23</v>
      </c>
      <c r="C26" s="64">
        <v>92</v>
      </c>
      <c r="D26" s="60">
        <v>29</v>
      </c>
      <c r="E26" s="60">
        <v>26</v>
      </c>
      <c r="F26" s="135">
        <v>2</v>
      </c>
      <c r="G26" s="135"/>
      <c r="H26" s="135"/>
      <c r="I26" s="135"/>
      <c r="J26" s="135"/>
      <c r="K26" s="135"/>
      <c r="L26" s="135"/>
      <c r="M26" s="135">
        <f t="shared" ref="M26:M28" si="8">SUM(G26:L26)</f>
        <v>0</v>
      </c>
      <c r="N26" s="65"/>
      <c r="O26" s="65"/>
      <c r="P26" s="65">
        <v>12</v>
      </c>
      <c r="Q26" s="135">
        <v>4</v>
      </c>
      <c r="R26" s="135">
        <v>18</v>
      </c>
      <c r="S26" s="117">
        <v>24</v>
      </c>
    </row>
    <row r="27" spans="1:19" ht="12.75" customHeight="1" x14ac:dyDescent="0.2">
      <c r="A27" s="185"/>
      <c r="B27" s="67" t="s">
        <v>41</v>
      </c>
      <c r="C27" s="64">
        <v>15</v>
      </c>
      <c r="D27" s="141">
        <v>5</v>
      </c>
      <c r="E27" s="60">
        <v>14</v>
      </c>
      <c r="F27" s="136"/>
      <c r="G27" s="135"/>
      <c r="H27" s="135"/>
      <c r="I27" s="135"/>
      <c r="J27" s="135"/>
      <c r="K27" s="65"/>
      <c r="L27" s="65"/>
      <c r="M27" s="135">
        <f t="shared" si="8"/>
        <v>0</v>
      </c>
      <c r="N27" s="66"/>
      <c r="O27" s="66"/>
      <c r="P27" s="142">
        <v>3</v>
      </c>
      <c r="Q27" s="136">
        <v>0</v>
      </c>
      <c r="R27" s="136">
        <v>1</v>
      </c>
      <c r="S27" s="117">
        <v>9</v>
      </c>
    </row>
    <row r="28" spans="1:19" ht="12.75" customHeight="1" thickBot="1" x14ac:dyDescent="0.25">
      <c r="A28" s="185"/>
      <c r="B28" s="67" t="s">
        <v>7</v>
      </c>
      <c r="C28" s="68">
        <v>48</v>
      </c>
      <c r="D28" s="69">
        <v>8</v>
      </c>
      <c r="E28" s="60">
        <v>10</v>
      </c>
      <c r="F28" s="163"/>
      <c r="G28" s="163"/>
      <c r="H28" s="163"/>
      <c r="I28" s="163"/>
      <c r="J28" s="163"/>
      <c r="K28" s="70"/>
      <c r="L28" s="168">
        <v>1</v>
      </c>
      <c r="M28" s="135">
        <f t="shared" si="8"/>
        <v>1</v>
      </c>
      <c r="N28" s="66"/>
      <c r="O28" s="66"/>
      <c r="P28" s="70"/>
      <c r="Q28" s="136">
        <v>1</v>
      </c>
      <c r="R28" s="136"/>
      <c r="S28" s="117"/>
    </row>
    <row r="29" spans="1:19" ht="12.75" customHeight="1" thickBot="1" x14ac:dyDescent="0.25">
      <c r="A29" s="185"/>
      <c r="B29" s="20" t="s">
        <v>0</v>
      </c>
      <c r="C29" s="3">
        <f t="shared" ref="C29:M29" si="9">SUM(C24:C28)</f>
        <v>243</v>
      </c>
      <c r="D29" s="4">
        <f t="shared" si="9"/>
        <v>101</v>
      </c>
      <c r="E29" s="4">
        <f t="shared" si="9"/>
        <v>123</v>
      </c>
      <c r="F29" s="128">
        <f t="shared" si="9"/>
        <v>22</v>
      </c>
      <c r="G29" s="128">
        <f t="shared" si="9"/>
        <v>0</v>
      </c>
      <c r="H29" s="128">
        <f t="shared" si="9"/>
        <v>0</v>
      </c>
      <c r="I29" s="128">
        <f t="shared" si="9"/>
        <v>0</v>
      </c>
      <c r="J29" s="128">
        <f t="shared" si="9"/>
        <v>0</v>
      </c>
      <c r="K29" s="128">
        <f t="shared" si="9"/>
        <v>0</v>
      </c>
      <c r="L29" s="128">
        <f t="shared" si="9"/>
        <v>2</v>
      </c>
      <c r="M29" s="128">
        <f t="shared" si="9"/>
        <v>2</v>
      </c>
      <c r="N29" s="4">
        <f t="shared" ref="N29:S29" si="10">SUM(N24:N28)</f>
        <v>0</v>
      </c>
      <c r="O29" s="4">
        <f t="shared" si="10"/>
        <v>0</v>
      </c>
      <c r="P29" s="4">
        <f t="shared" si="10"/>
        <v>18</v>
      </c>
      <c r="Q29" s="4">
        <f t="shared" si="10"/>
        <v>6</v>
      </c>
      <c r="R29" s="128">
        <f>SUM(R24:R28)</f>
        <v>20</v>
      </c>
      <c r="S29" s="109">
        <f t="shared" si="10"/>
        <v>48</v>
      </c>
    </row>
    <row r="30" spans="1:19" s="10" customFormat="1" ht="12.75" customHeight="1" thickBot="1" x14ac:dyDescent="0.3">
      <c r="A30" s="185"/>
      <c r="B30" s="148" t="s">
        <v>30</v>
      </c>
      <c r="C30" s="149">
        <f>C29/C31</f>
        <v>0.72754491017964074</v>
      </c>
      <c r="D30" s="149">
        <f>D29/D31</f>
        <v>0.70629370629370625</v>
      </c>
      <c r="E30" s="149">
        <f>E29/E31</f>
        <v>0.74096385542168675</v>
      </c>
      <c r="F30" s="150">
        <f>F29/F31</f>
        <v>0.6875</v>
      </c>
      <c r="G30" s="150"/>
      <c r="H30" s="150"/>
      <c r="I30" s="150"/>
      <c r="J30" s="150"/>
      <c r="K30" s="150"/>
      <c r="L30" s="150">
        <f>L29/L31</f>
        <v>1</v>
      </c>
      <c r="M30" s="150"/>
      <c r="N30" s="149"/>
      <c r="O30" s="149"/>
      <c r="P30" s="150" t="e">
        <f>(P29+R29)/P31</f>
        <v>#DIV/0!</v>
      </c>
      <c r="Q30" s="150"/>
      <c r="R30" s="151"/>
      <c r="S30" s="151"/>
    </row>
    <row r="31" spans="1:19" ht="12.75" customHeight="1" thickBot="1" x14ac:dyDescent="0.25">
      <c r="A31" s="185"/>
      <c r="B31" s="71" t="s">
        <v>24</v>
      </c>
      <c r="C31" s="72">
        <v>334</v>
      </c>
      <c r="D31" s="72">
        <v>143</v>
      </c>
      <c r="E31" s="13">
        <v>166</v>
      </c>
      <c r="F31" s="137">
        <v>32</v>
      </c>
      <c r="G31" s="137"/>
      <c r="H31" s="137"/>
      <c r="I31" s="137"/>
      <c r="J31" s="137"/>
      <c r="K31" s="137">
        <v>1</v>
      </c>
      <c r="L31" s="137">
        <v>2</v>
      </c>
      <c r="M31" s="137"/>
      <c r="N31" s="13"/>
      <c r="O31" s="13"/>
      <c r="P31" s="137"/>
      <c r="Q31" s="137"/>
      <c r="R31" s="118"/>
      <c r="S31" s="118"/>
    </row>
    <row r="32" spans="1:19" ht="12.75" customHeight="1" thickBot="1" x14ac:dyDescent="0.25">
      <c r="A32" s="186"/>
      <c r="B32" s="23" t="s">
        <v>20</v>
      </c>
      <c r="C32" s="73">
        <f>C31-C29</f>
        <v>91</v>
      </c>
      <c r="D32" s="74">
        <f>D31-D29</f>
        <v>42</v>
      </c>
      <c r="E32" s="75">
        <f>E31-E29</f>
        <v>43</v>
      </c>
      <c r="F32" s="17">
        <f>F31-F29</f>
        <v>10</v>
      </c>
      <c r="G32" s="164"/>
      <c r="H32" s="164"/>
      <c r="I32" s="164"/>
      <c r="J32" s="164"/>
      <c r="K32" s="164"/>
      <c r="L32" s="164">
        <f>L31-L29</f>
        <v>0</v>
      </c>
      <c r="M32" s="164"/>
      <c r="N32" s="74"/>
      <c r="O32" s="74"/>
      <c r="P32" s="133"/>
      <c r="Q32" s="165"/>
      <c r="R32" s="119"/>
      <c r="S32" s="119"/>
    </row>
    <row r="33" spans="1:21" ht="12.75" customHeight="1" thickBot="1" x14ac:dyDescent="0.25">
      <c r="A33" s="174" t="s">
        <v>31</v>
      </c>
      <c r="B33" s="78" t="s">
        <v>32</v>
      </c>
      <c r="C33" s="79">
        <f>SUM(C9+C20+C29)</f>
        <v>739</v>
      </c>
      <c r="D33" s="79">
        <f t="shared" ref="D33:S33" si="11">SUM(D9+D20+D29)</f>
        <v>338</v>
      </c>
      <c r="E33" s="79">
        <f t="shared" si="11"/>
        <v>499</v>
      </c>
      <c r="F33" s="138">
        <f t="shared" si="11"/>
        <v>98</v>
      </c>
      <c r="G33" s="138">
        <f t="shared" si="11"/>
        <v>0</v>
      </c>
      <c r="H33" s="138">
        <f t="shared" si="11"/>
        <v>1</v>
      </c>
      <c r="I33" s="138">
        <f t="shared" si="11"/>
        <v>1</v>
      </c>
      <c r="J33" s="138">
        <f t="shared" si="11"/>
        <v>1</v>
      </c>
      <c r="K33" s="138">
        <f t="shared" si="11"/>
        <v>0</v>
      </c>
      <c r="L33" s="138">
        <f t="shared" si="11"/>
        <v>2</v>
      </c>
      <c r="M33" s="138">
        <f t="shared" si="11"/>
        <v>5</v>
      </c>
      <c r="N33" s="79">
        <f t="shared" si="11"/>
        <v>3</v>
      </c>
      <c r="O33" s="79">
        <f t="shared" si="11"/>
        <v>13</v>
      </c>
      <c r="P33" s="79">
        <f t="shared" si="11"/>
        <v>46</v>
      </c>
      <c r="Q33" s="79">
        <f t="shared" si="11"/>
        <v>45</v>
      </c>
      <c r="R33" s="138">
        <f>R9+R20+R29</f>
        <v>66</v>
      </c>
      <c r="S33" s="120">
        <f t="shared" si="11"/>
        <v>118</v>
      </c>
    </row>
    <row r="34" spans="1:21" s="10" customFormat="1" ht="12.75" customHeight="1" thickBot="1" x14ac:dyDescent="0.3">
      <c r="A34" s="175"/>
      <c r="B34" s="153" t="s">
        <v>30</v>
      </c>
      <c r="C34" s="154">
        <f t="shared" ref="C34:M34" si="12">C33/C35</f>
        <v>0.74346076458752519</v>
      </c>
      <c r="D34" s="154">
        <f t="shared" si="12"/>
        <v>0.72688172043010757</v>
      </c>
      <c r="E34" s="154">
        <f t="shared" si="12"/>
        <v>0.66268260292164671</v>
      </c>
      <c r="F34" s="155">
        <f t="shared" si="12"/>
        <v>0.77165354330708658</v>
      </c>
      <c r="G34" s="155">
        <f t="shared" si="12"/>
        <v>0</v>
      </c>
      <c r="H34" s="155">
        <f t="shared" si="12"/>
        <v>1</v>
      </c>
      <c r="I34" s="155">
        <f t="shared" si="12"/>
        <v>0.5</v>
      </c>
      <c r="J34" s="155">
        <f t="shared" si="12"/>
        <v>1</v>
      </c>
      <c r="K34" s="155">
        <f t="shared" si="12"/>
        <v>0</v>
      </c>
      <c r="L34" s="155">
        <f t="shared" si="12"/>
        <v>1</v>
      </c>
      <c r="M34" s="155">
        <f t="shared" si="12"/>
        <v>0.625</v>
      </c>
      <c r="N34" s="154"/>
      <c r="O34" s="154"/>
      <c r="P34" s="155" t="e">
        <f>(P33)/P35</f>
        <v>#DIV/0!</v>
      </c>
      <c r="Q34" s="166"/>
      <c r="R34" s="151"/>
      <c r="S34" s="156"/>
      <c r="U34" s="158"/>
    </row>
    <row r="35" spans="1:21" ht="12.75" customHeight="1" thickBot="1" x14ac:dyDescent="0.25">
      <c r="A35" s="175"/>
      <c r="B35" s="21" t="s">
        <v>24</v>
      </c>
      <c r="C35" s="22">
        <f>C11+C22+C31</f>
        <v>994</v>
      </c>
      <c r="D35" s="22">
        <f>D11+D22+D31</f>
        <v>465</v>
      </c>
      <c r="E35" s="22">
        <f>E11+E22+E31</f>
        <v>753</v>
      </c>
      <c r="F35" s="139">
        <f>F11+F22+F31</f>
        <v>127</v>
      </c>
      <c r="G35" s="139">
        <f>G11+G22+G31</f>
        <v>1</v>
      </c>
      <c r="H35" s="139">
        <f t="shared" ref="H35:L35" si="13">H11+H22+H31</f>
        <v>1</v>
      </c>
      <c r="I35" s="139">
        <f t="shared" si="13"/>
        <v>2</v>
      </c>
      <c r="J35" s="139">
        <f t="shared" si="13"/>
        <v>1</v>
      </c>
      <c r="K35" s="139">
        <f t="shared" si="13"/>
        <v>1</v>
      </c>
      <c r="L35" s="139">
        <f t="shared" si="13"/>
        <v>2</v>
      </c>
      <c r="M35" s="139">
        <f>SUM(G35:L35)</f>
        <v>8</v>
      </c>
      <c r="N35" s="22"/>
      <c r="O35" s="22"/>
      <c r="P35" s="139">
        <f>P11+P22+P31</f>
        <v>0</v>
      </c>
      <c r="Q35" s="139"/>
      <c r="R35" s="121"/>
      <c r="S35" s="121">
        <f>S11+S22+S31</f>
        <v>0</v>
      </c>
    </row>
    <row r="36" spans="1:21" s="11" customFormat="1" ht="12.75" customHeight="1" thickBot="1" x14ac:dyDescent="0.25">
      <c r="A36" s="176"/>
      <c r="B36" s="24" t="s">
        <v>20</v>
      </c>
      <c r="C36" s="25">
        <f t="shared" ref="C36:M36" si="14">C35-C33</f>
        <v>255</v>
      </c>
      <c r="D36" s="25">
        <f t="shared" si="14"/>
        <v>127</v>
      </c>
      <c r="E36" s="25">
        <f t="shared" si="14"/>
        <v>254</v>
      </c>
      <c r="F36" s="140">
        <f t="shared" si="14"/>
        <v>29</v>
      </c>
      <c r="G36" s="140">
        <f t="shared" si="14"/>
        <v>1</v>
      </c>
      <c r="H36" s="140">
        <f t="shared" si="14"/>
        <v>0</v>
      </c>
      <c r="I36" s="140">
        <f t="shared" si="14"/>
        <v>1</v>
      </c>
      <c r="J36" s="140">
        <f t="shared" si="14"/>
        <v>0</v>
      </c>
      <c r="K36" s="140">
        <f t="shared" si="14"/>
        <v>1</v>
      </c>
      <c r="L36" s="140">
        <f t="shared" si="14"/>
        <v>0</v>
      </c>
      <c r="M36" s="140">
        <f t="shared" si="14"/>
        <v>3</v>
      </c>
      <c r="N36" s="25"/>
      <c r="O36" s="25"/>
      <c r="P36" s="140"/>
      <c r="Q36" s="167"/>
      <c r="R36" s="115"/>
      <c r="S36" s="122">
        <v>0</v>
      </c>
    </row>
    <row r="37" spans="1:21" ht="12.75" customHeight="1" x14ac:dyDescent="0.2">
      <c r="A37" s="2"/>
      <c r="B37" s="169" t="s">
        <v>59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</row>
    <row r="38" spans="1:21" ht="255" customHeight="1" thickBot="1" x14ac:dyDescent="0.25"/>
    <row r="39" spans="1:21" ht="19.5" customHeight="1" thickBot="1" x14ac:dyDescent="0.25">
      <c r="A39" s="181" t="s">
        <v>46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3"/>
    </row>
    <row r="40" spans="1:21" ht="21" thickBot="1" x14ac:dyDescent="0.25">
      <c r="A40" s="170"/>
      <c r="B40" s="171"/>
      <c r="C40" s="194" t="s">
        <v>16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6"/>
    </row>
    <row r="41" spans="1:21" ht="105.75" thickBot="1" x14ac:dyDescent="0.25">
      <c r="A41" s="192"/>
      <c r="B41" s="193"/>
      <c r="C41" s="143" t="s">
        <v>12</v>
      </c>
      <c r="D41" s="144" t="s">
        <v>13</v>
      </c>
      <c r="E41" s="145" t="s">
        <v>29</v>
      </c>
      <c r="F41" s="145" t="s">
        <v>14</v>
      </c>
      <c r="G41" s="146" t="s">
        <v>47</v>
      </c>
      <c r="H41" s="146" t="s">
        <v>15</v>
      </c>
      <c r="I41" s="146" t="s">
        <v>48</v>
      </c>
      <c r="J41" s="146"/>
      <c r="K41" s="146"/>
      <c r="L41" s="146" t="s">
        <v>45</v>
      </c>
      <c r="M41" s="146"/>
      <c r="N41" s="146" t="s">
        <v>27</v>
      </c>
      <c r="O41" s="146" t="s">
        <v>26</v>
      </c>
      <c r="P41" s="145" t="s">
        <v>40</v>
      </c>
      <c r="Q41" s="146" t="s">
        <v>44</v>
      </c>
      <c r="R41" s="146" t="s">
        <v>43</v>
      </c>
      <c r="S41" s="147" t="s">
        <v>42</v>
      </c>
    </row>
    <row r="42" spans="1:21" ht="13.5" thickTop="1" x14ac:dyDescent="0.2">
      <c r="A42" s="177" t="s">
        <v>34</v>
      </c>
      <c r="B42" s="80" t="s">
        <v>35</v>
      </c>
      <c r="C42" s="81">
        <v>22</v>
      </c>
      <c r="D42" s="81"/>
      <c r="E42" s="81">
        <v>1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1:21" ht="15.75" x14ac:dyDescent="0.25">
      <c r="A43" s="178"/>
      <c r="B43" s="82" t="s">
        <v>36</v>
      </c>
      <c r="C43" s="83">
        <f>C42/C44</f>
        <v>0.70967741935483875</v>
      </c>
      <c r="D43" s="83">
        <f>D42/D44</f>
        <v>0</v>
      </c>
      <c r="E43" s="83">
        <f>E42/E44</f>
        <v>0.1111111111111111</v>
      </c>
      <c r="F43" s="83"/>
      <c r="G43" s="83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21" x14ac:dyDescent="0.2">
      <c r="A44" s="178"/>
      <c r="B44" s="85" t="s">
        <v>37</v>
      </c>
      <c r="C44" s="84">
        <v>31</v>
      </c>
      <c r="D44" s="84">
        <v>2</v>
      </c>
      <c r="E44" s="84">
        <v>9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21" ht="13.5" thickBot="1" x14ac:dyDescent="0.25">
      <c r="A45" s="178"/>
      <c r="B45" s="86" t="s">
        <v>20</v>
      </c>
      <c r="C45" s="87">
        <f>C44-C42</f>
        <v>9</v>
      </c>
      <c r="D45" s="87">
        <f>D44-D42</f>
        <v>2</v>
      </c>
      <c r="E45" s="87">
        <f>E44-E42</f>
        <v>8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1:21" ht="13.5" thickTop="1" x14ac:dyDescent="0.2">
      <c r="A46" s="178"/>
      <c r="B46" s="88" t="s">
        <v>38</v>
      </c>
      <c r="C46" s="89">
        <v>24</v>
      </c>
      <c r="D46" s="89"/>
      <c r="E46" s="89"/>
      <c r="F46" s="89"/>
      <c r="G46" s="89"/>
      <c r="H46" s="89">
        <v>2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1:21" ht="15.75" x14ac:dyDescent="0.25">
      <c r="A47" s="178"/>
      <c r="B47" s="90" t="s">
        <v>36</v>
      </c>
      <c r="C47" s="91">
        <f>C46/C48</f>
        <v>0.61538461538461542</v>
      </c>
      <c r="D47" s="91"/>
      <c r="E47" s="91"/>
      <c r="F47" s="91"/>
      <c r="G47" s="91">
        <f t="shared" ref="G47:I47" si="15">G46/G48</f>
        <v>0</v>
      </c>
      <c r="H47" s="91">
        <f t="shared" si="15"/>
        <v>0.66666666666666663</v>
      </c>
      <c r="I47" s="91">
        <f t="shared" si="15"/>
        <v>0</v>
      </c>
      <c r="J47" s="91"/>
      <c r="K47" s="91"/>
      <c r="L47" s="91"/>
      <c r="M47" s="91"/>
      <c r="N47" s="92"/>
      <c r="O47" s="92"/>
      <c r="P47" s="92"/>
      <c r="Q47" s="92"/>
      <c r="R47" s="92"/>
      <c r="S47" s="92"/>
    </row>
    <row r="48" spans="1:21" x14ac:dyDescent="0.2">
      <c r="A48" s="178"/>
      <c r="B48" s="93" t="s">
        <v>37</v>
      </c>
      <c r="C48" s="92">
        <v>39</v>
      </c>
      <c r="D48" s="92"/>
      <c r="E48" s="92"/>
      <c r="F48" s="92"/>
      <c r="G48" s="92">
        <v>4</v>
      </c>
      <c r="H48" s="92">
        <v>3</v>
      </c>
      <c r="I48" s="92">
        <v>1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13.5" thickBot="1" x14ac:dyDescent="0.25">
      <c r="A49" s="178"/>
      <c r="B49" s="94" t="s">
        <v>20</v>
      </c>
      <c r="C49" s="95">
        <f>C48-C46</f>
        <v>15</v>
      </c>
      <c r="D49" s="95"/>
      <c r="E49" s="95"/>
      <c r="F49" s="95"/>
      <c r="G49" s="95">
        <f t="shared" ref="G49:I49" si="16">G48-G46</f>
        <v>4</v>
      </c>
      <c r="H49" s="95">
        <f t="shared" si="16"/>
        <v>1</v>
      </c>
      <c r="I49" s="95">
        <f t="shared" si="16"/>
        <v>1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3.5" thickTop="1" x14ac:dyDescent="0.2">
      <c r="A50" s="178"/>
      <c r="B50" s="96" t="s">
        <v>39</v>
      </c>
      <c r="C50" s="97">
        <v>25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15.75" x14ac:dyDescent="0.25">
      <c r="A51" s="179"/>
      <c r="B51" s="98" t="s">
        <v>36</v>
      </c>
      <c r="C51" s="99">
        <f>C50/C52</f>
        <v>0.625</v>
      </c>
      <c r="D51" s="99" t="e">
        <f>D50/D52</f>
        <v>#DIV/0!</v>
      </c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100"/>
      <c r="P51" s="100"/>
      <c r="Q51" s="100"/>
      <c r="R51" s="100"/>
      <c r="S51" s="100"/>
    </row>
    <row r="52" spans="1:19" x14ac:dyDescent="0.2">
      <c r="A52" s="179"/>
      <c r="B52" s="101" t="s">
        <v>37</v>
      </c>
      <c r="C52" s="100">
        <v>40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 ht="13.5" thickBot="1" x14ac:dyDescent="0.25">
      <c r="A53" s="180"/>
      <c r="B53" s="102" t="s">
        <v>20</v>
      </c>
      <c r="C53" s="103">
        <f>C52-C50</f>
        <v>15</v>
      </c>
      <c r="D53" s="103">
        <f>D52-D50</f>
        <v>0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spans="1:19" ht="13.5" thickTop="1" x14ac:dyDescent="0.2"/>
    <row r="57" spans="1:19" x14ac:dyDescent="0.2">
      <c r="F57" s="159"/>
      <c r="G57" s="159"/>
      <c r="H57" s="159"/>
      <c r="I57" s="159"/>
      <c r="J57" s="159"/>
      <c r="K57" s="159"/>
      <c r="L57" s="159"/>
      <c r="M57" s="159"/>
    </row>
  </sheetData>
  <mergeCells count="12">
    <mergeCell ref="B37:S37"/>
    <mergeCell ref="A2:B3"/>
    <mergeCell ref="A33:A36"/>
    <mergeCell ref="A42:A53"/>
    <mergeCell ref="A1:S1"/>
    <mergeCell ref="C2:S2"/>
    <mergeCell ref="A24:A32"/>
    <mergeCell ref="A13:A23"/>
    <mergeCell ref="A4:A12"/>
    <mergeCell ref="A39:S39"/>
    <mergeCell ref="A40:B41"/>
    <mergeCell ref="C40:S40"/>
  </mergeCells>
  <phoneticPr fontId="0" type="noConversion"/>
  <conditionalFormatting sqref="F10:M10">
    <cfRule type="cellIs" dxfId="9" priority="31" operator="greaterThan">
      <formula>0.99</formula>
    </cfRule>
  </conditionalFormatting>
  <conditionalFormatting sqref="F20:M20">
    <cfRule type="cellIs" dxfId="8" priority="58" stopIfTrue="1" operator="greaterThan">
      <formula>149</formula>
    </cfRule>
  </conditionalFormatting>
  <conditionalFormatting sqref="F21:M21">
    <cfRule type="cellIs" dxfId="7" priority="25" operator="greaterThan">
      <formula>0.99</formula>
    </cfRule>
  </conditionalFormatting>
  <conditionalFormatting sqref="F30:M30">
    <cfRule type="cellIs" dxfId="6" priority="20" operator="greaterThan">
      <formula>0.99</formula>
    </cfRule>
  </conditionalFormatting>
  <conditionalFormatting sqref="F34:M34">
    <cfRule type="cellIs" dxfId="5" priority="1" operator="greaterThan">
      <formula>0.99</formula>
    </cfRule>
    <cfRule type="cellIs" dxfId="4" priority="15" operator="greaterThan">
      <formula>1</formula>
    </cfRule>
  </conditionalFormatting>
  <conditionalFormatting sqref="P10:Q10">
    <cfRule type="cellIs" dxfId="3" priority="26" operator="greaterThan">
      <formula>0.99</formula>
    </cfRule>
  </conditionalFormatting>
  <conditionalFormatting sqref="P21:Q21">
    <cfRule type="cellIs" dxfId="2" priority="21" operator="greaterThan">
      <formula>0.99</formula>
    </cfRule>
  </conditionalFormatting>
  <conditionalFormatting sqref="P30:Q30">
    <cfRule type="cellIs" dxfId="1" priority="16" operator="greaterThan">
      <formula>0.99</formula>
    </cfRule>
  </conditionalFormatting>
  <conditionalFormatting sqref="P34:Q34">
    <cfRule type="cellIs" dxfId="0" priority="3" operator="greaterThan">
      <formula>0.99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Ungulati lagomorfi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AUTONOMA VALLE D'AOSTA</dc:creator>
  <cp:lastModifiedBy>UfficioSegreteria2</cp:lastModifiedBy>
  <cp:lastPrinted>2024-05-16T12:43:17Z</cp:lastPrinted>
  <dcterms:created xsi:type="dcterms:W3CDTF">2001-09-19T07:29:15Z</dcterms:created>
  <dcterms:modified xsi:type="dcterms:W3CDTF">2024-07-11T08:05:55Z</dcterms:modified>
</cp:coreProperties>
</file>